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07a4675b9c42e45/Backup Seraina/Verträge/"/>
    </mc:Choice>
  </mc:AlternateContent>
  <xr:revisionPtr revIDLastSave="60" documentId="8_{C53E2741-8E72-427F-A8DD-08F9D11C2CD7}" xr6:coauthVersionLast="47" xr6:coauthVersionMax="47" xr10:uidLastSave="{F7C87A7A-ABEF-40C5-B7CC-2DED80962521}"/>
  <bookViews>
    <workbookView xWindow="28680" yWindow="-120" windowWidth="29040" windowHeight="15720" xr2:uid="{00000000-000D-0000-FFFF-FFFF00000000}"/>
  </bookViews>
  <sheets>
    <sheet name="Tagesstruktur" sheetId="8" r:id="rId1"/>
    <sheet name="Tabelle 2" sheetId="4" state="hidden" r:id="rId2"/>
    <sheet name="Tabelle 3" sheetId="5" state="hidden" r:id="rId3"/>
  </sheets>
  <definedNames>
    <definedName name="_xlnm.Print_Area" localSheetId="0">Tagesstruktur!$A$1:$G$41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8" l="1"/>
  <c r="E35" i="8" l="1"/>
  <c r="E33" i="8"/>
  <c r="E32" i="8"/>
  <c r="E38" i="8" l="1"/>
  <c r="G16" i="8" l="1"/>
  <c r="G17" i="8"/>
  <c r="G18" i="8"/>
  <c r="G19" i="8"/>
  <c r="G15" i="8"/>
  <c r="G20" i="8" l="1"/>
  <c r="E34" i="8"/>
  <c r="F28" i="8" l="1"/>
  <c r="G24" i="8"/>
  <c r="G27" i="8" l="1"/>
  <c r="F38" i="8" s="1"/>
  <c r="G38" i="8" s="1"/>
  <c r="F35" i="8" l="1"/>
  <c r="F32" i="8"/>
  <c r="G32" i="8" s="1"/>
  <c r="F33" i="8"/>
  <c r="F34" i="8"/>
  <c r="G35" i="8" l="1"/>
  <c r="G33" i="8"/>
  <c r="G34" i="8"/>
  <c r="E36" i="8"/>
  <c r="F36" i="8"/>
  <c r="G36" i="8" l="1"/>
</calcChain>
</file>

<file path=xl/sharedStrings.xml><?xml version="1.0" encoding="utf-8"?>
<sst xmlns="http://schemas.openxmlformats.org/spreadsheetml/2006/main" count="45" uniqueCount="43">
  <si>
    <t>Anrechenbares Gesamteinkommen</t>
  </si>
  <si>
    <t>Steuerbares Einkommen</t>
  </si>
  <si>
    <t xml:space="preserve">Steuerbares Vermögen </t>
  </si>
  <si>
    <t>Total</t>
  </si>
  <si>
    <t>Tarif</t>
  </si>
  <si>
    <t>Geschwisterrabatt</t>
  </si>
  <si>
    <t>Schwellenwert max.</t>
  </si>
  <si>
    <t>Max. Elterntarif TS-Tag</t>
  </si>
  <si>
    <t>Normwert</t>
  </si>
  <si>
    <t>Kanton</t>
  </si>
  <si>
    <t>Frühstückstisch</t>
  </si>
  <si>
    <t>Mittagstisch</t>
  </si>
  <si>
    <t>Spätnachmittag</t>
  </si>
  <si>
    <t>TS-Tag</t>
  </si>
  <si>
    <t>Schulferienbetreuung</t>
  </si>
  <si>
    <t>Elternbeitrag</t>
  </si>
  <si>
    <t>Gew.Subv.</t>
  </si>
  <si>
    <t>Schwellenwert min.</t>
  </si>
  <si>
    <t>Sozialtarif</t>
  </si>
  <si>
    <t>Elternteil 1</t>
  </si>
  <si>
    <t>Elternteil 2</t>
  </si>
  <si>
    <t>Max. Kantonspauschale (Normwert)</t>
  </si>
  <si>
    <t>Weitere familienergänzend und kostenpflichtig betreute Geschwister im Haushalt</t>
  </si>
  <si>
    <t>(Ziffer 380)</t>
  </si>
  <si>
    <t>(Ziffer 480)</t>
  </si>
  <si>
    <t>(Ziffer 295)</t>
  </si>
  <si>
    <t>Einkauf Personalvorsorge</t>
  </si>
  <si>
    <t>Liegenschaftenunterhalt</t>
  </si>
  <si>
    <t>(Ziffer 189)</t>
  </si>
  <si>
    <t>Teilbesteuerungsabzug</t>
  </si>
  <si>
    <t>(Ziffer 276/278)</t>
  </si>
  <si>
    <t>Ganzer Nachmittag</t>
  </si>
  <si>
    <t>FT</t>
  </si>
  <si>
    <t>MT</t>
  </si>
  <si>
    <t>GN</t>
  </si>
  <si>
    <t>SN</t>
  </si>
  <si>
    <t>F GT</t>
  </si>
  <si>
    <t>ja</t>
  </si>
  <si>
    <t>Prov. Berechnung Kosten Tagesstruktur</t>
  </si>
  <si>
    <t>Dies sind die Kosten pro Einheit mit denen Sie provisorisch rechnen können.  
Dies ist eine provisorische Berechnung, für definitive Werte melden Sie sich gerne bei uns.</t>
  </si>
  <si>
    <t>min</t>
  </si>
  <si>
    <t>max</t>
  </si>
  <si>
    <t>*Richtwerte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</si>
</sst>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%"/>
    <numFmt numFmtId="165" formatCode="0.0000000%"/>
    <numFmt numFmtId="166" formatCode="_ &quot;CHF&quot;\ * #,##0_ ;_ &quot;CHF&quot;\ * \-#,##0_ ;_ &quot;CHF&quot;\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7" fillId="0" borderId="0" xfId="0" applyFont="1"/>
    <xf numFmtId="0" fontId="8" fillId="2" borderId="0" xfId="0" applyFont="1" applyFill="1"/>
    <xf numFmtId="0" fontId="9" fillId="2" borderId="0" xfId="0" applyFont="1" applyFill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9" fontId="7" fillId="0" borderId="0" xfId="0" applyNumberFormat="1" applyFont="1"/>
    <xf numFmtId="166" fontId="10" fillId="0" borderId="0" xfId="1" applyNumberFormat="1" applyFont="1"/>
    <xf numFmtId="166" fontId="7" fillId="0" borderId="0" xfId="1" applyNumberFormat="1" applyFont="1"/>
    <xf numFmtId="0" fontId="11" fillId="0" borderId="0" xfId="0" applyFont="1"/>
    <xf numFmtId="44" fontId="8" fillId="0" borderId="0" xfId="1" applyFont="1"/>
    <xf numFmtId="166" fontId="4" fillId="0" borderId="0" xfId="1" applyNumberFormat="1" applyFont="1"/>
    <xf numFmtId="166" fontId="4" fillId="0" borderId="0" xfId="0" applyNumberFormat="1" applyFont="1"/>
    <xf numFmtId="166" fontId="12" fillId="0" borderId="0" xfId="1" applyNumberFormat="1" applyFont="1"/>
    <xf numFmtId="3" fontId="10" fillId="0" borderId="0" xfId="0" applyNumberFormat="1" applyFont="1"/>
    <xf numFmtId="0" fontId="7" fillId="2" borderId="0" xfId="0" applyFont="1" applyFill="1"/>
    <xf numFmtId="44" fontId="11" fillId="0" borderId="0" xfId="0" applyNumberFormat="1" applyFont="1"/>
    <xf numFmtId="9" fontId="11" fillId="0" borderId="0" xfId="2" applyFont="1" applyFill="1"/>
    <xf numFmtId="0" fontId="6" fillId="0" borderId="0" xfId="0" applyFont="1"/>
    <xf numFmtId="44" fontId="13" fillId="0" borderId="0" xfId="0" applyNumberFormat="1" applyFont="1"/>
    <xf numFmtId="0" fontId="13" fillId="0" borderId="0" xfId="0" applyFont="1"/>
    <xf numFmtId="44" fontId="6" fillId="0" borderId="0" xfId="1" applyFont="1" applyFill="1" applyAlignment="1"/>
    <xf numFmtId="164" fontId="6" fillId="0" borderId="0" xfId="2" applyNumberFormat="1" applyFont="1" applyFill="1"/>
    <xf numFmtId="44" fontId="6" fillId="0" borderId="0" xfId="1" applyFont="1" applyFill="1"/>
    <xf numFmtId="44" fontId="4" fillId="0" borderId="0" xfId="0" applyNumberFormat="1" applyFont="1"/>
    <xf numFmtId="165" fontId="10" fillId="0" borderId="0" xfId="2" applyNumberFormat="1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9" fontId="5" fillId="0" borderId="0" xfId="0" applyNumberFormat="1" applyFont="1"/>
    <xf numFmtId="9" fontId="6" fillId="0" borderId="0" xfId="0" applyNumberFormat="1" applyFont="1"/>
    <xf numFmtId="44" fontId="9" fillId="0" borderId="2" xfId="0" applyNumberFormat="1" applyFont="1" applyBorder="1"/>
    <xf numFmtId="9" fontId="15" fillId="0" borderId="0" xfId="0" applyNumberFormat="1" applyFont="1"/>
    <xf numFmtId="44" fontId="11" fillId="0" borderId="2" xfId="0" applyNumberFormat="1" applyFont="1" applyBorder="1"/>
    <xf numFmtId="0" fontId="11" fillId="0" borderId="0" xfId="0" applyFont="1" applyAlignment="1">
      <alignment wrapText="1"/>
    </xf>
    <xf numFmtId="44" fontId="9" fillId="0" borderId="1" xfId="0" applyNumberFormat="1" applyFont="1" applyBorder="1"/>
    <xf numFmtId="9" fontId="4" fillId="2" borderId="0" xfId="0" applyNumberFormat="1" applyFont="1" applyFill="1"/>
    <xf numFmtId="44" fontId="4" fillId="2" borderId="0" xfId="0" applyNumberFormat="1" applyFont="1" applyFill="1"/>
    <xf numFmtId="0" fontId="4" fillId="2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wrapText="1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9" fontId="9" fillId="0" borderId="0" xfId="0" applyNumberFormat="1" applyFont="1"/>
    <xf numFmtId="44" fontId="11" fillId="0" borderId="0" xfId="0" applyNumberFormat="1" applyFont="1" applyAlignment="1">
      <alignment wrapText="1"/>
    </xf>
    <xf numFmtId="44" fontId="11" fillId="3" borderId="2" xfId="0" applyNumberFormat="1" applyFont="1" applyFill="1" applyBorder="1"/>
    <xf numFmtId="0" fontId="4" fillId="3" borderId="2" xfId="0" applyFont="1" applyFill="1" applyBorder="1" applyAlignment="1">
      <alignment horizontal="center"/>
    </xf>
    <xf numFmtId="44" fontId="11" fillId="0" borderId="1" xfId="0" applyNumberFormat="1" applyFont="1" applyBorder="1"/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44" fontId="6" fillId="0" borderId="0" xfId="1" applyFont="1" applyFill="1" applyAlignment="1"/>
    <xf numFmtId="0" fontId="6" fillId="0" borderId="0" xfId="0" applyFont="1"/>
    <xf numFmtId="0" fontId="9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right" wrapText="1"/>
    </xf>
    <xf numFmtId="43" fontId="9" fillId="4" borderId="0" xfId="3" applyFont="1" applyFill="1" applyAlignment="1">
      <alignment horizontal="right" wrapText="1"/>
    </xf>
    <xf numFmtId="43" fontId="11" fillId="4" borderId="0" xfId="3" applyFont="1" applyFill="1" applyAlignment="1">
      <alignment horizontal="right" wrapText="1"/>
    </xf>
  </cellXfs>
  <cellStyles count="4">
    <cellStyle name="Komma" xfId="3" builtinId="3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65484</xdr:colOff>
      <xdr:row>0</xdr:row>
      <xdr:rowOff>59531</xdr:rowOff>
    </xdr:from>
    <xdr:to>
      <xdr:col>1</xdr:col>
      <xdr:colOff>374650</xdr:colOff>
      <xdr:row>5</xdr:row>
      <xdr:rowOff>154596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36E67E-9B42-4BFD-95B5-AC82D356F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84" y="59531"/>
          <a:ext cx="1733550" cy="898737"/>
        </a:xfrm>
        <a:prstGeom prst="rect">
          <a:avLst/>
        </a:prstGeom>
      </xdr:spPr>
    </xdr:pic>
    <xdr:clientData/>
  </xdr:twoCellAnchor>
  <xdr:twoCellAnchor>
    <xdr:from>
      <xdr:col>4</xdr:col>
      <xdr:colOff>76200</xdr:colOff>
      <xdr:row>2</xdr:row>
      <xdr:rowOff>47625</xdr:rowOff>
    </xdr:from>
    <xdr:to>
      <xdr:col>6</xdr:col>
      <xdr:colOff>33867</xdr:colOff>
      <xdr:row>7</xdr:row>
      <xdr:rowOff>116417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CB0CB85F-A727-4EB5-B3E1-5479C1C9E358}"/>
            </a:ext>
          </a:extLst>
        </xdr:cNvPr>
        <xdr:cNvSpPr txBox="1"/>
      </xdr:nvSpPr>
      <xdr:spPr>
        <a:xfrm>
          <a:off x="3486150" y="371475"/>
          <a:ext cx="1672167" cy="878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Übertragen</a:t>
          </a:r>
          <a:r>
            <a:rPr lang="de-CH" sz="1100" baseline="0"/>
            <a:t> Sie die steuerwerte der letzten Steuererklärung in den Zeilen E/F 15-19.</a:t>
          </a:r>
          <a:endParaRPr lang="en-CH" sz="1100"/>
        </a:p>
      </xdr:txBody>
    </xdr:sp>
    <xdr:clientData/>
  </xdr:twoCellAnchor>
  <xdr:twoCellAnchor>
    <xdr:from>
      <xdr:col>4</xdr:col>
      <xdr:colOff>314325</xdr:colOff>
      <xdr:row>7</xdr:row>
      <xdr:rowOff>123825</xdr:rowOff>
    </xdr:from>
    <xdr:to>
      <xdr:col>4</xdr:col>
      <xdr:colOff>525992</xdr:colOff>
      <xdr:row>12</xdr:row>
      <xdr:rowOff>124884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7B5252FC-46AB-42D0-929F-E045F45166BD}"/>
            </a:ext>
          </a:extLst>
        </xdr:cNvPr>
        <xdr:cNvCxnSpPr/>
      </xdr:nvCxnSpPr>
      <xdr:spPr>
        <a:xfrm flipH="1">
          <a:off x="3724275" y="1257300"/>
          <a:ext cx="211667" cy="67733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7</xdr:row>
      <xdr:rowOff>133350</xdr:rowOff>
    </xdr:from>
    <xdr:to>
      <xdr:col>5</xdr:col>
      <xdr:colOff>319617</xdr:colOff>
      <xdr:row>12</xdr:row>
      <xdr:rowOff>102658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39F85C6B-1F2B-4CDB-BA98-7D257CD050A8}"/>
            </a:ext>
          </a:extLst>
        </xdr:cNvPr>
        <xdr:cNvCxnSpPr/>
      </xdr:nvCxnSpPr>
      <xdr:spPr>
        <a:xfrm>
          <a:off x="4467225" y="1266825"/>
          <a:ext cx="148167" cy="64558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84667</xdr:colOff>
      <xdr:row>29</xdr:row>
      <xdr:rowOff>21166</xdr:rowOff>
    </xdr:from>
    <xdr:to>
      <xdr:col>12</xdr:col>
      <xdr:colOff>306917</xdr:colOff>
      <xdr:row>33</xdr:row>
      <xdr:rowOff>21166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29AAF2C0-1339-4A66-A20B-8E35B78A48FE}"/>
            </a:ext>
          </a:extLst>
        </xdr:cNvPr>
        <xdr:cNvSpPr txBox="1"/>
      </xdr:nvSpPr>
      <xdr:spPr>
        <a:xfrm>
          <a:off x="7260167" y="3365499"/>
          <a:ext cx="1725083" cy="6455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*Richtwerte</a:t>
          </a:r>
          <a:r>
            <a:rPr lang="de-CH" sz="1100" baseline="0"/>
            <a:t> wenn Elternbeitrag unter minimal oder maximal fällt</a:t>
          </a:r>
          <a:endParaRPr lang="en-CH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J52"/>
  <sheetViews>
    <sheetView tabSelected="1" zoomScale="90" zoomScaleNormal="90" zoomScalePageLayoutView="90" workbookViewId="0">
      <selection activeCell="M20" sqref="M20"/>
    </sheetView>
  </sheetViews>
  <sheetFormatPr baseColWidth="10" defaultColWidth="11.28515625" defaultRowHeight="12.75" x14ac:dyDescent="0.2"/>
  <cols>
    <col min="1" max="1" width="21.42578125" style="3" customWidth="1"/>
    <col min="2" max="2" width="10.42578125" style="3" customWidth="1"/>
    <col min="3" max="3" width="9.85546875" style="3" customWidth="1"/>
    <col min="4" max="4" width="9.42578125" style="3" bestFit="1" customWidth="1"/>
    <col min="5" max="5" width="13.28515625" style="3" customWidth="1"/>
    <col min="6" max="6" width="12.42578125" style="3" customWidth="1"/>
    <col min="7" max="7" width="15.140625" style="3" customWidth="1"/>
    <col min="8" max="8" width="3.5703125" style="3" customWidth="1"/>
    <col min="9" max="10" width="6" style="3" bestFit="1" customWidth="1"/>
    <col min="11" max="16384" width="11.28515625" style="3"/>
  </cols>
  <sheetData>
    <row r="8" spans="1:7" s="51" customFormat="1" ht="21" x14ac:dyDescent="0.35">
      <c r="A8" s="48" t="s">
        <v>38</v>
      </c>
      <c r="B8" s="49"/>
      <c r="C8" s="49"/>
      <c r="D8" s="49"/>
      <c r="E8" s="49"/>
      <c r="F8" s="49"/>
      <c r="G8" s="50"/>
    </row>
    <row r="9" spans="1:7" s="8" customFormat="1" ht="8.25" customHeight="1" x14ac:dyDescent="0.2">
      <c r="A9" s="10"/>
      <c r="B9" s="10"/>
      <c r="C9" s="10"/>
      <c r="D9" s="10"/>
      <c r="E9" s="10"/>
      <c r="F9" s="10"/>
      <c r="G9" s="10"/>
    </row>
    <row r="10" spans="1:7" s="8" customFormat="1" ht="12" x14ac:dyDescent="0.2">
      <c r="A10" s="11"/>
      <c r="B10" s="10"/>
      <c r="C10" s="11"/>
      <c r="D10" s="10"/>
      <c r="E10" s="10"/>
      <c r="F10" s="10"/>
      <c r="G10" s="10"/>
    </row>
    <row r="11" spans="1:7" s="8" customFormat="1" ht="12" hidden="1" x14ac:dyDescent="0.2">
      <c r="A11" s="11" t="s">
        <v>22</v>
      </c>
      <c r="B11" s="10"/>
      <c r="C11" s="11"/>
      <c r="D11" s="10"/>
      <c r="F11" s="10"/>
      <c r="G11" s="12" t="s">
        <v>37</v>
      </c>
    </row>
    <row r="12" spans="1:7" s="8" customFormat="1" ht="12" x14ac:dyDescent="0.2">
      <c r="A12" s="10"/>
      <c r="B12" s="10"/>
      <c r="C12" s="10"/>
      <c r="D12" s="10"/>
      <c r="E12" s="10"/>
      <c r="F12" s="10"/>
      <c r="G12" s="10"/>
    </row>
    <row r="13" spans="1:7" s="8" customFormat="1" ht="12" x14ac:dyDescent="0.2">
      <c r="A13" s="6" t="s">
        <v>0</v>
      </c>
      <c r="B13" s="7"/>
      <c r="C13" s="7"/>
      <c r="D13" s="7"/>
      <c r="E13" s="7"/>
      <c r="F13" s="7"/>
      <c r="G13" s="7"/>
    </row>
    <row r="14" spans="1:7" s="8" customFormat="1" ht="12.75" customHeight="1" x14ac:dyDescent="0.2">
      <c r="A14" s="9"/>
      <c r="B14" s="10"/>
      <c r="C14" s="10"/>
      <c r="D14" s="10"/>
      <c r="E14" s="13" t="s">
        <v>19</v>
      </c>
      <c r="F14" s="13" t="s">
        <v>20</v>
      </c>
      <c r="G14" s="10" t="s">
        <v>3</v>
      </c>
    </row>
    <row r="15" spans="1:7" s="8" customFormat="1" ht="12" x14ac:dyDescent="0.2">
      <c r="A15" s="10" t="s">
        <v>1</v>
      </c>
      <c r="B15" s="52" t="s">
        <v>23</v>
      </c>
      <c r="C15" s="52"/>
      <c r="D15" s="14">
        <v>1</v>
      </c>
      <c r="E15" s="15">
        <v>50000</v>
      </c>
      <c r="F15" s="15">
        <v>0</v>
      </c>
      <c r="G15" s="16">
        <f>SUM(E15:F15)*D15</f>
        <v>50000</v>
      </c>
    </row>
    <row r="16" spans="1:7" s="8" customFormat="1" ht="12" x14ac:dyDescent="0.2">
      <c r="A16" s="10" t="s">
        <v>2</v>
      </c>
      <c r="B16" s="52" t="s">
        <v>24</v>
      </c>
      <c r="C16" s="52"/>
      <c r="D16" s="14">
        <v>0.1</v>
      </c>
      <c r="E16" s="15">
        <v>0</v>
      </c>
      <c r="F16" s="15">
        <v>0</v>
      </c>
      <c r="G16" s="16">
        <f t="shared" ref="G16:G19" si="0">SUM(E16:F16)*D16</f>
        <v>0</v>
      </c>
    </row>
    <row r="17" spans="1:10" s="8" customFormat="1" ht="12" x14ac:dyDescent="0.2">
      <c r="A17" s="10" t="s">
        <v>26</v>
      </c>
      <c r="B17" s="61" t="s">
        <v>30</v>
      </c>
      <c r="C17" s="61"/>
      <c r="D17" s="14">
        <v>1</v>
      </c>
      <c r="E17" s="15">
        <v>0</v>
      </c>
      <c r="F17" s="15">
        <v>0</v>
      </c>
      <c r="G17" s="16">
        <f t="shared" si="0"/>
        <v>0</v>
      </c>
    </row>
    <row r="18" spans="1:10" s="8" customFormat="1" ht="12" x14ac:dyDescent="0.2">
      <c r="A18" s="10" t="s">
        <v>27</v>
      </c>
      <c r="B18" s="52" t="s">
        <v>28</v>
      </c>
      <c r="C18" s="52"/>
      <c r="D18" s="14">
        <v>1</v>
      </c>
      <c r="E18" s="15">
        <v>0</v>
      </c>
      <c r="F18" s="15">
        <v>0</v>
      </c>
      <c r="G18" s="16">
        <f t="shared" si="0"/>
        <v>0</v>
      </c>
    </row>
    <row r="19" spans="1:10" s="8" customFormat="1" ht="12" x14ac:dyDescent="0.2">
      <c r="A19" s="10" t="s">
        <v>29</v>
      </c>
      <c r="B19" s="52" t="s">
        <v>25</v>
      </c>
      <c r="C19" s="52"/>
      <c r="D19" s="14">
        <v>1</v>
      </c>
      <c r="E19" s="15">
        <v>0</v>
      </c>
      <c r="F19" s="15">
        <v>0</v>
      </c>
      <c r="G19" s="16">
        <f t="shared" si="0"/>
        <v>0</v>
      </c>
    </row>
    <row r="20" spans="1:10" s="8" customFormat="1" ht="14.25" x14ac:dyDescent="0.35">
      <c r="A20" s="17" t="s">
        <v>3</v>
      </c>
      <c r="B20" s="53"/>
      <c r="C20" s="54"/>
      <c r="D20" s="18"/>
      <c r="E20" s="19"/>
      <c r="F20" s="20"/>
      <c r="G20" s="21">
        <f>SUM(G15:G19)</f>
        <v>50000</v>
      </c>
    </row>
    <row r="21" spans="1:10" s="8" customFormat="1" ht="8.25" customHeight="1" x14ac:dyDescent="0.2">
      <c r="A21" s="11"/>
      <c r="B21" s="5"/>
      <c r="C21" s="22"/>
      <c r="D21" s="5"/>
      <c r="E21" s="5"/>
      <c r="F21" s="5"/>
      <c r="G21" s="5"/>
    </row>
    <row r="22" spans="1:10" s="8" customFormat="1" ht="12" x14ac:dyDescent="0.2">
      <c r="A22" s="6" t="s">
        <v>4</v>
      </c>
      <c r="B22" s="23"/>
      <c r="C22" s="23"/>
      <c r="D22" s="23"/>
      <c r="E22" s="23"/>
      <c r="F22" s="23"/>
      <c r="G22" s="23"/>
    </row>
    <row r="23" spans="1:10" s="8" customFormat="1" ht="6.95" customHeight="1" x14ac:dyDescent="0.2">
      <c r="A23" s="9"/>
      <c r="B23" s="10"/>
      <c r="C23" s="10"/>
      <c r="D23" s="10"/>
      <c r="E23" s="10"/>
      <c r="F23" s="10"/>
      <c r="G23" s="10"/>
    </row>
    <row r="24" spans="1:10" s="8" customFormat="1" ht="12" hidden="1" x14ac:dyDescent="0.2">
      <c r="A24" s="17" t="s">
        <v>5</v>
      </c>
      <c r="B24" s="24"/>
      <c r="C24" s="17"/>
      <c r="D24" s="17"/>
      <c r="E24" s="17"/>
      <c r="F24" s="17"/>
      <c r="G24" s="25">
        <f>IF(G11&gt;1,5%,0)</f>
        <v>0.05</v>
      </c>
    </row>
    <row r="25" spans="1:10" s="8" customFormat="1" ht="12" hidden="1" x14ac:dyDescent="0.2">
      <c r="A25" s="26" t="s">
        <v>6</v>
      </c>
      <c r="B25" s="27"/>
      <c r="C25" s="28"/>
      <c r="D25" s="28"/>
      <c r="E25" s="28"/>
      <c r="F25" s="62">
        <v>110000</v>
      </c>
      <c r="G25" s="63"/>
    </row>
    <row r="26" spans="1:10" s="8" customFormat="1" ht="12" hidden="1" x14ac:dyDescent="0.2">
      <c r="A26" s="26" t="s">
        <v>17</v>
      </c>
      <c r="B26" s="27"/>
      <c r="C26" s="28"/>
      <c r="D26" s="28"/>
      <c r="E26" s="28"/>
      <c r="F26" s="62">
        <v>30000</v>
      </c>
      <c r="G26" s="63"/>
    </row>
    <row r="27" spans="1:10" s="8" customFormat="1" ht="12" hidden="1" x14ac:dyDescent="0.2">
      <c r="A27" s="26" t="s">
        <v>18</v>
      </c>
      <c r="B27" s="27"/>
      <c r="C27" s="28"/>
      <c r="D27" s="28"/>
      <c r="E27" s="28"/>
      <c r="F27" s="29"/>
      <c r="G27" s="30">
        <f>IF($G$20&gt;$F$25,0,IF($G$20&lt;$F$26,1,1-($G$20-$F$26)/($F$25-$F$26)))</f>
        <v>0.75</v>
      </c>
    </row>
    <row r="28" spans="1:10" s="8" customFormat="1" ht="12" hidden="1" x14ac:dyDescent="0.2">
      <c r="A28" s="26" t="s">
        <v>21</v>
      </c>
      <c r="B28" s="27"/>
      <c r="C28" s="28"/>
      <c r="D28" s="28"/>
      <c r="E28" s="31">
        <v>38.5</v>
      </c>
      <c r="F28" s="62">
        <f>IF(G11="ja",E28*1.05,E28)</f>
        <v>40.425000000000004</v>
      </c>
      <c r="G28" s="63">
        <v>35</v>
      </c>
    </row>
    <row r="29" spans="1:10" s="8" customFormat="1" ht="12" hidden="1" x14ac:dyDescent="0.2">
      <c r="A29" s="26" t="s">
        <v>7</v>
      </c>
      <c r="B29" s="27"/>
      <c r="C29" s="28"/>
      <c r="D29" s="28"/>
      <c r="E29" s="28"/>
      <c r="F29" s="62">
        <v>53.5</v>
      </c>
      <c r="G29" s="63">
        <v>50</v>
      </c>
    </row>
    <row r="30" spans="1:10" s="8" customFormat="1" ht="13.5" customHeight="1" x14ac:dyDescent="0.2">
      <c r="A30" s="9"/>
      <c r="B30" s="32"/>
      <c r="C30" s="4"/>
      <c r="D30" s="4"/>
      <c r="E30" s="4"/>
      <c r="F30" s="4"/>
      <c r="G30" s="14"/>
      <c r="I30" s="64" t="s">
        <v>42</v>
      </c>
      <c r="J30" s="64"/>
    </row>
    <row r="31" spans="1:10" s="8" customFormat="1" ht="14.25" customHeight="1" x14ac:dyDescent="0.2">
      <c r="A31" s="33"/>
      <c r="B31" s="34"/>
      <c r="C31" s="35"/>
      <c r="D31" s="36" t="s">
        <v>16</v>
      </c>
      <c r="E31" s="37" t="s">
        <v>8</v>
      </c>
      <c r="F31" s="37" t="s">
        <v>9</v>
      </c>
      <c r="G31" s="58" t="s">
        <v>15</v>
      </c>
      <c r="I31" s="65" t="s">
        <v>40</v>
      </c>
      <c r="J31" s="65" t="s">
        <v>41</v>
      </c>
    </row>
    <row r="32" spans="1:10" s="8" customFormat="1" ht="12" x14ac:dyDescent="0.2">
      <c r="A32" s="11" t="s">
        <v>10</v>
      </c>
      <c r="B32" s="36" t="s">
        <v>32</v>
      </c>
      <c r="C32" s="38"/>
      <c r="D32" s="39">
        <v>0.15</v>
      </c>
      <c r="E32" s="40">
        <f>$F$29*D32-0.03</f>
        <v>7.9950000000000001</v>
      </c>
      <c r="F32" s="40">
        <f>$F$28*$G$27*D32</f>
        <v>4.5478125</v>
      </c>
      <c r="G32" s="57">
        <f>E32-F32</f>
        <v>3.4471875000000001</v>
      </c>
      <c r="I32" s="66">
        <v>2.25</v>
      </c>
      <c r="J32" s="66">
        <v>8</v>
      </c>
    </row>
    <row r="33" spans="1:10" s="8" customFormat="1" ht="12" x14ac:dyDescent="0.2">
      <c r="A33" s="11" t="s">
        <v>11</v>
      </c>
      <c r="B33" s="36" t="s">
        <v>33</v>
      </c>
      <c r="C33" s="38"/>
      <c r="D33" s="39">
        <v>0.35</v>
      </c>
      <c r="E33" s="40">
        <f>$F$29*D33+0.02</f>
        <v>18.744999999999997</v>
      </c>
      <c r="F33" s="40">
        <f t="shared" ref="F33:F34" si="1">$F$28*$G$27*D33</f>
        <v>10.6115625</v>
      </c>
      <c r="G33" s="57">
        <f>E33-F33</f>
        <v>8.1334374999999977</v>
      </c>
      <c r="I33" s="66">
        <v>5.25</v>
      </c>
      <c r="J33" s="66">
        <v>18.75</v>
      </c>
    </row>
    <row r="34" spans="1:10" s="8" customFormat="1" ht="12" x14ac:dyDescent="0.2">
      <c r="A34" s="11" t="s">
        <v>31</v>
      </c>
      <c r="B34" s="36" t="s">
        <v>34</v>
      </c>
      <c r="C34" s="38"/>
      <c r="D34" s="39">
        <v>0.5</v>
      </c>
      <c r="E34" s="40">
        <f t="shared" ref="E34" si="2">$F$29*D34</f>
        <v>26.75</v>
      </c>
      <c r="F34" s="40">
        <f t="shared" si="1"/>
        <v>15.159375000000001</v>
      </c>
      <c r="G34" s="57">
        <f>E34-F34</f>
        <v>11.590624999999999</v>
      </c>
      <c r="I34" s="66">
        <v>7.5</v>
      </c>
      <c r="J34" s="66">
        <v>26.75</v>
      </c>
    </row>
    <row r="35" spans="1:10" s="8" customFormat="1" ht="12" x14ac:dyDescent="0.2">
      <c r="A35" s="11" t="s">
        <v>12</v>
      </c>
      <c r="B35" s="36" t="s">
        <v>35</v>
      </c>
      <c r="C35" s="38"/>
      <c r="D35" s="39">
        <v>0.35</v>
      </c>
      <c r="E35" s="40">
        <f>$F$29*D35+0.02</f>
        <v>18.744999999999997</v>
      </c>
      <c r="F35" s="40">
        <f>$F$28*$G$27*D35</f>
        <v>10.6115625</v>
      </c>
      <c r="G35" s="57">
        <f>E35-F35</f>
        <v>8.1334374999999977</v>
      </c>
      <c r="I35" s="66">
        <v>5.25</v>
      </c>
      <c r="J35" s="66">
        <v>18.75</v>
      </c>
    </row>
    <row r="36" spans="1:10" s="43" customFormat="1" ht="12" x14ac:dyDescent="0.2">
      <c r="A36" s="9" t="s">
        <v>13</v>
      </c>
      <c r="B36" s="36"/>
      <c r="C36" s="41"/>
      <c r="D36" s="39">
        <f>SUM(D32:D34)</f>
        <v>1</v>
      </c>
      <c r="E36" s="42">
        <f>SUM(E32:E35)</f>
        <v>72.234999999999985</v>
      </c>
      <c r="F36" s="42">
        <f>SUM(F32:F35)</f>
        <v>40.930312499999999</v>
      </c>
      <c r="G36" s="57">
        <f>SUM(G32:G35)</f>
        <v>31.304687499999993</v>
      </c>
      <c r="H36" s="56"/>
      <c r="I36" s="67"/>
      <c r="J36" s="67"/>
    </row>
    <row r="37" spans="1:10" s="8" customFormat="1" ht="12" x14ac:dyDescent="0.2">
      <c r="A37" s="11"/>
      <c r="B37" s="36"/>
      <c r="C37" s="38"/>
      <c r="D37" s="39"/>
      <c r="E37" s="44"/>
      <c r="F37" s="44"/>
      <c r="G37" s="59"/>
      <c r="I37" s="66"/>
      <c r="J37" s="66"/>
    </row>
    <row r="38" spans="1:10" s="8" customFormat="1" ht="12" x14ac:dyDescent="0.2">
      <c r="A38" s="11" t="s">
        <v>14</v>
      </c>
      <c r="B38" s="36" t="s">
        <v>36</v>
      </c>
      <c r="C38" s="38"/>
      <c r="D38" s="39">
        <v>1.5</v>
      </c>
      <c r="E38" s="40">
        <f>F29*D38</f>
        <v>80.25</v>
      </c>
      <c r="F38" s="40">
        <f>$F$28*$G$27*D38</f>
        <v>45.478125000000006</v>
      </c>
      <c r="G38" s="57">
        <f>E38-F38</f>
        <v>34.771874999999994</v>
      </c>
      <c r="I38" s="66">
        <v>26.75</v>
      </c>
      <c r="J38" s="66">
        <v>80.25</v>
      </c>
    </row>
    <row r="39" spans="1:10" s="8" customFormat="1" ht="8.25" customHeight="1" x14ac:dyDescent="0.2">
      <c r="A39" s="9"/>
      <c r="B39" s="55"/>
      <c r="C39" s="32"/>
      <c r="D39" s="4"/>
      <c r="E39" s="4"/>
      <c r="F39" s="4"/>
      <c r="G39" s="4"/>
    </row>
    <row r="40" spans="1:10" s="8" customFormat="1" ht="12" x14ac:dyDescent="0.2">
      <c r="A40" s="6" t="s">
        <v>15</v>
      </c>
      <c r="B40" s="45"/>
      <c r="C40" s="46"/>
      <c r="D40" s="47"/>
      <c r="E40" s="47"/>
      <c r="F40" s="47"/>
      <c r="G40" s="47"/>
    </row>
    <row r="41" spans="1:10" s="8" customFormat="1" ht="4.5" customHeight="1" x14ac:dyDescent="0.2">
      <c r="A41" s="9"/>
      <c r="B41" s="10"/>
      <c r="C41" s="10"/>
      <c r="D41" s="10"/>
      <c r="E41" s="10"/>
      <c r="F41" s="10"/>
      <c r="G41" s="10"/>
    </row>
    <row r="42" spans="1:10" s="8" customFormat="1" ht="12" x14ac:dyDescent="0.2"/>
    <row r="43" spans="1:10" s="8" customFormat="1" ht="36" customHeight="1" x14ac:dyDescent="0.2">
      <c r="A43" s="60" t="s">
        <v>39</v>
      </c>
      <c r="B43" s="60"/>
      <c r="C43" s="60"/>
      <c r="D43" s="60"/>
      <c r="E43" s="60"/>
      <c r="F43" s="60"/>
      <c r="G43" s="60"/>
    </row>
    <row r="44" spans="1:10" s="2" customFormat="1" ht="12" x14ac:dyDescent="0.2"/>
    <row r="45" spans="1:10" s="2" customFormat="1" ht="12" x14ac:dyDescent="0.2"/>
    <row r="46" spans="1:10" s="2" customFormat="1" ht="12" x14ac:dyDescent="0.2"/>
    <row r="47" spans="1:10" s="2" customFormat="1" ht="12" x14ac:dyDescent="0.2"/>
    <row r="48" spans="1:10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</sheetData>
  <mergeCells count="7">
    <mergeCell ref="I30:J30"/>
    <mergeCell ref="A43:G43"/>
    <mergeCell ref="B17:C17"/>
    <mergeCell ref="F25:G25"/>
    <mergeCell ref="F26:G26"/>
    <mergeCell ref="F28:G28"/>
    <mergeCell ref="F29:G29"/>
  </mergeCells>
  <pageMargins left="0.59055118110236227" right="0.51181102362204722" top="0.75133928571428577" bottom="0.78740157480314965" header="0.51181102362204722" footer="0.27559055118110237"/>
  <pageSetup paperSize="9" scale="99" orientation="portrait" r:id="rId1"/>
  <headerFooter alignWithMargins="0">
    <oddFooter xml:space="preserve">&amp;C&amp;7Verein Sunnähöräli, Allmeindstrasse 58, 8765 Engi, leitung@sunnaehoeraeli.ch, 055 642 50 31
CH68 0680 7710 0695 3090 3&amp;R
</oddFooter>
    <firstHeader>&amp;L&amp;G</firstHeader>
    <firstFooter>&amp;L&amp;Z&amp;F&amp;RSeite &amp;P/&amp;N</first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4:F59"/>
  <sheetViews>
    <sheetView view="pageLayout" zoomScaleNormal="100" workbookViewId="0">
      <selection activeCell="D16" sqref="D16"/>
    </sheetView>
  </sheetViews>
  <sheetFormatPr baseColWidth="10" defaultRowHeight="12.75" x14ac:dyDescent="0.2"/>
  <cols>
    <col min="11" max="11" width="18" customWidth="1"/>
  </cols>
  <sheetData>
    <row r="14" spans="3:4" x14ac:dyDescent="0.2">
      <c r="C14" s="1"/>
    </row>
    <row r="16" spans="3:4" x14ac:dyDescent="0.2">
      <c r="D16" s="1"/>
    </row>
    <row r="17" spans="3:6" x14ac:dyDescent="0.2">
      <c r="C17" s="1"/>
    </row>
    <row r="19" spans="3:6" x14ac:dyDescent="0.2">
      <c r="E19" s="1"/>
      <c r="F19" s="1"/>
    </row>
    <row r="28" spans="3:6" x14ac:dyDescent="0.2">
      <c r="C28" s="1"/>
    </row>
    <row r="59" spans="3:3" x14ac:dyDescent="0.2">
      <c r="C59" s="1"/>
    </row>
  </sheetData>
  <phoneticPr fontId="0" type="noConversion"/>
  <pageMargins left="0.76" right="0.78740157480314965" top="1.5748031496062993" bottom="0.78740157480314965" header="0.51181102362204722" footer="0.27559055118110237"/>
  <pageSetup paperSize="9" orientation="portrait" r:id="rId1"/>
  <headerFooter alignWithMargins="0">
    <oddHeader>&amp;L&amp;G</oddHeader>
    <oddFooter>&amp;L&amp;Z&amp;F&amp;RSeite &amp;P/&amp;N</oddFooter>
    <firstHeader>&amp;L&amp;G</firstHeader>
    <firstFooter>&amp;L&amp;Z&amp;F&amp;RSeite &amp;P/&amp;N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4:F59"/>
  <sheetViews>
    <sheetView view="pageLayout" zoomScaleNormal="100" workbookViewId="0">
      <selection activeCell="D16" sqref="D16"/>
    </sheetView>
  </sheetViews>
  <sheetFormatPr baseColWidth="10" defaultRowHeight="12.75" x14ac:dyDescent="0.2"/>
  <cols>
    <col min="11" max="11" width="18" customWidth="1"/>
  </cols>
  <sheetData>
    <row r="14" spans="3:4" x14ac:dyDescent="0.2">
      <c r="C14" s="1"/>
    </row>
    <row r="16" spans="3:4" x14ac:dyDescent="0.2">
      <c r="D16" s="1"/>
    </row>
    <row r="17" spans="3:6" x14ac:dyDescent="0.2">
      <c r="C17" s="1"/>
    </row>
    <row r="19" spans="3:6" x14ac:dyDescent="0.2">
      <c r="E19" s="1"/>
      <c r="F19" s="1"/>
    </row>
    <row r="28" spans="3:6" x14ac:dyDescent="0.2">
      <c r="C28" s="1"/>
    </row>
    <row r="59" spans="3:3" x14ac:dyDescent="0.2">
      <c r="C59" s="1"/>
    </row>
  </sheetData>
  <phoneticPr fontId="0" type="noConversion"/>
  <pageMargins left="0.76" right="0.78740157480314965" top="1.5748031496062993" bottom="0.78740157480314965" header="0.51181102362204722" footer="0.27559055118110237"/>
  <pageSetup paperSize="9" orientation="portrait" r:id="rId1"/>
  <headerFooter alignWithMargins="0">
    <oddHeader>&amp;L&amp;G</oddHeader>
    <oddFooter>&amp;L&amp;Z&amp;F&amp;RSeite &amp;P/&amp;N</oddFooter>
    <firstHeader>&amp;L&amp;G</firstHeader>
    <firstFooter>&amp;L&amp;Z&amp;F&amp;RSeite &amp;P/&amp;N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Tagesstruktur</vt:lpstr>
      <vt:lpstr>Tabelle 2</vt:lpstr>
      <vt:lpstr>Tabelle 3</vt:lpstr>
      <vt:lpstr>Tagesstruktur!Druckbereich</vt:lpstr>
    </vt:vector>
  </TitlesOfParts>
  <Company>Glarus hoch3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Hefti</dc:creator>
  <cp:lastModifiedBy>Tagesstruktur Sunnähöräli</cp:lastModifiedBy>
  <cp:lastPrinted>2022-12-05T12:47:40Z</cp:lastPrinted>
  <dcterms:created xsi:type="dcterms:W3CDTF">2012-02-04T16:23:41Z</dcterms:created>
  <dcterms:modified xsi:type="dcterms:W3CDTF">2025-04-17T13:49:18Z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